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80" windowHeight="8445" activeTab="0"/>
  </bookViews>
  <sheets>
    <sheet name="Instruktion" sheetId="1" r:id="rId1"/>
    <sheet name="Deltagere" sheetId="2" r:id="rId2"/>
    <sheet name="Udlæg" sheetId="3" r:id="rId3"/>
    <sheet name="Regnskab" sheetId="4" r:id="rId4"/>
  </sheets>
  <definedNames>
    <definedName name="_xlnm.Print_Area" localSheetId="2">'Udlæg'!$A$1:$J$61</definedName>
  </definedNames>
  <calcPr fullCalcOnLoad="1"/>
</workbook>
</file>

<file path=xl/comments2.xml><?xml version="1.0" encoding="utf-8"?>
<comments xmlns="http://schemas.openxmlformats.org/spreadsheetml/2006/main">
  <authors>
    <author>Allan Berg</author>
  </authors>
  <commentList>
    <comment ref="B1" authorId="0">
      <text>
        <r>
          <rPr>
            <b/>
            <sz val="8"/>
            <rFont val="Tahoma"/>
            <family val="2"/>
          </rPr>
          <t>Allan Berg:</t>
        </r>
        <r>
          <rPr>
            <sz val="8"/>
            <rFont val="Tahoma"/>
            <family val="2"/>
          </rPr>
          <t xml:space="preserve">
Antal Trekanten fægtere på turen tilknyttet den nævnte familie.</t>
        </r>
      </text>
    </comment>
    <comment ref="C1" authorId="0">
      <text>
        <r>
          <rPr>
            <b/>
            <sz val="8"/>
            <rFont val="Tahoma"/>
            <family val="2"/>
          </rPr>
          <t>Allan Berg:</t>
        </r>
        <r>
          <rPr>
            <sz val="8"/>
            <rFont val="Tahoma"/>
            <family val="2"/>
          </rPr>
          <t xml:space="preserve">
Antal fægtere fra anden end klub end Trekanten på turen tilknyttet den nævnte familie.</t>
        </r>
      </text>
    </comment>
    <comment ref="D1" authorId="0">
      <text>
        <r>
          <rPr>
            <b/>
            <sz val="8"/>
            <rFont val="Tahoma"/>
            <family val="2"/>
          </rPr>
          <t>Allan Berg:</t>
        </r>
        <r>
          <rPr>
            <sz val="8"/>
            <rFont val="Tahoma"/>
            <family val="2"/>
          </rPr>
          <t xml:space="preserve">
Antal supportere på turen tilknyttet den nævnte familie - eksempelvis forældre.</t>
        </r>
      </text>
    </comment>
    <comment ref="E1" authorId="0">
      <text>
        <r>
          <rPr>
            <b/>
            <sz val="8"/>
            <rFont val="Tahoma"/>
            <family val="2"/>
          </rPr>
          <t>Allan Berg:</t>
        </r>
        <r>
          <rPr>
            <sz val="8"/>
            <rFont val="Tahoma"/>
            <family val="2"/>
          </rPr>
          <t xml:space="preserve">
Antal ikke betalende på turen tilknyttet den nævnte familie - eksempelvis dommere og trænere</t>
        </r>
      </text>
    </comment>
  </commentList>
</comments>
</file>

<file path=xl/comments3.xml><?xml version="1.0" encoding="utf-8"?>
<comments xmlns="http://schemas.openxmlformats.org/spreadsheetml/2006/main">
  <authors>
    <author>Allan Berg</author>
  </authors>
  <commentList>
    <comment ref="G3" authorId="0">
      <text>
        <r>
          <rPr>
            <b/>
            <sz val="8"/>
            <rFont val="Tahoma"/>
            <family val="0"/>
          </rPr>
          <t>Allan Berg:</t>
        </r>
        <r>
          <rPr>
            <sz val="8"/>
            <rFont val="Tahoma"/>
            <family val="0"/>
          </rPr>
          <t xml:space="preserve">
Udgifter der skal fordeles på Trekanten fægtere og ikke fægtere fra andre klubber (eksempelvis Malte's deltagelse, hvis der landstræner med)</t>
        </r>
      </text>
    </comment>
    <comment ref="G4" authorId="0">
      <text>
        <r>
          <rPr>
            <b/>
            <sz val="8"/>
            <rFont val="Tahoma"/>
            <family val="0"/>
          </rPr>
          <t>Allan Berg:</t>
        </r>
        <r>
          <rPr>
            <sz val="8"/>
            <rFont val="Tahoma"/>
            <family val="0"/>
          </rPr>
          <t xml:space="preserve">
Udgifter der skal fordeles på alle fægtere uanset klub</t>
        </r>
      </text>
    </comment>
    <comment ref="G5" authorId="0">
      <text>
        <r>
          <rPr>
            <b/>
            <sz val="8"/>
            <rFont val="Tahoma"/>
            <family val="0"/>
          </rPr>
          <t>Allan Berg:</t>
        </r>
        <r>
          <rPr>
            <sz val="8"/>
            <rFont val="Tahoma"/>
            <family val="0"/>
          </rPr>
          <t xml:space="preserve">
Udgifter der kun skal fordeles på forældre</t>
        </r>
      </text>
    </comment>
    <comment ref="G6" authorId="0">
      <text>
        <r>
          <rPr>
            <b/>
            <sz val="8"/>
            <rFont val="Tahoma"/>
            <family val="0"/>
          </rPr>
          <t>Allan Berg:</t>
        </r>
        <r>
          <rPr>
            <sz val="8"/>
            <rFont val="Tahoma"/>
            <family val="0"/>
          </rPr>
          <t xml:space="preserve">
Udgifter der skal fordeles på alle deltagere, undtagen på trænere og dommere</t>
        </r>
      </text>
    </comment>
  </commentList>
</comments>
</file>

<file path=xl/sharedStrings.xml><?xml version="1.0" encoding="utf-8"?>
<sst xmlns="http://schemas.openxmlformats.org/spreadsheetml/2006/main" count="89" uniqueCount="61">
  <si>
    <t>Udlæg</t>
  </si>
  <si>
    <t>Person</t>
  </si>
  <si>
    <t>Beløb DKK</t>
  </si>
  <si>
    <t>GBP</t>
  </si>
  <si>
    <t>Alle</t>
  </si>
  <si>
    <t>Udgiftsgrupper</t>
  </si>
  <si>
    <t>Trekanten fægter</t>
  </si>
  <si>
    <t>Forældre/supporter</t>
  </si>
  <si>
    <t>Grupperforkortelse</t>
  </si>
  <si>
    <t>F-FKT</t>
  </si>
  <si>
    <t>SUPP</t>
  </si>
  <si>
    <t>ALL</t>
  </si>
  <si>
    <t>Alle fægtere</t>
  </si>
  <si>
    <t>F-ALL</t>
  </si>
  <si>
    <t>Udg.grp</t>
  </si>
  <si>
    <t>Deltagerfamilier</t>
  </si>
  <si>
    <t>Antal supportere</t>
  </si>
  <si>
    <t>Ikke betalende</t>
  </si>
  <si>
    <t>-Sum af deltagere</t>
  </si>
  <si>
    <t>FKT fægtere</t>
  </si>
  <si>
    <t>Anden fægter</t>
  </si>
  <si>
    <t>udgifts andel</t>
  </si>
  <si>
    <t>Til gode</t>
  </si>
  <si>
    <t>Udgift per person</t>
  </si>
  <si>
    <t>Udgift per gruppe</t>
  </si>
  <si>
    <t>Kurs</t>
  </si>
  <si>
    <t>Beløb i kurs</t>
  </si>
  <si>
    <t>Kurs (100 xx = danske)</t>
  </si>
  <si>
    <t>Møntfod (fork.)</t>
  </si>
  <si>
    <t>Euro</t>
  </si>
  <si>
    <t>HUF</t>
  </si>
  <si>
    <t>DKK</t>
  </si>
  <si>
    <t>SEK</t>
  </si>
  <si>
    <t>Checksum</t>
  </si>
  <si>
    <t>Antal totalt</t>
  </si>
  <si>
    <t>Deltagerfamilie</t>
  </si>
  <si>
    <t>Bemærk: Møntfod skal listes i alfabetisk rækkefølge</t>
  </si>
  <si>
    <t>Vær omhyggelig med gule felter, da de påvirker regnskabet.</t>
  </si>
  <si>
    <t>Navne i orange felter skal gengives eksakt andre steder i arket</t>
  </si>
  <si>
    <t>Rød tekst markerer faldgruber, sørg for at overholde dem.</t>
  </si>
  <si>
    <t>Blåfelter udfyldes automatisk</t>
  </si>
  <si>
    <t>Blå felter udfyldes automatisk</t>
  </si>
  <si>
    <t>Hotel - eksempel</t>
  </si>
  <si>
    <t>Dommer - eksempel</t>
  </si>
  <si>
    <t>Mad dommer - eksempel</t>
  </si>
  <si>
    <t>FKT Fægter incl forældre</t>
  </si>
  <si>
    <t>FKT fægter</t>
  </si>
  <si>
    <t>Anden fægter med for.</t>
  </si>
  <si>
    <t>Træner el. dommer</t>
  </si>
  <si>
    <t>Færge ud - eksempel</t>
  </si>
  <si>
    <t>Træner mad frokost -eksempel</t>
  </si>
  <si>
    <t>Instruktion:</t>
  </si>
  <si>
    <t>Step 1:</t>
  </si>
  <si>
    <t>Udfyld deltagere på Deltager ark (slet det opstillede eksempel)</t>
  </si>
  <si>
    <t>Step 2:</t>
  </si>
  <si>
    <t>Udfyld anvendte vekselkurser på Udlæg ark - Kurser der ikke anvendes kan blive stående</t>
  </si>
  <si>
    <t xml:space="preserve">Step 3: </t>
  </si>
  <si>
    <t>Tilskud fra FKT indsættes i udgiftslisten med negaitvt fortegn til den familie, der får overført pengene - se eksempel.</t>
  </si>
  <si>
    <t>Tilskud fra FKT</t>
  </si>
  <si>
    <t>Udfyld udgiftsliste på Udlæg ark - Vær omhyggelig med Udg.Grp, Navnet fra Deltager arket og navnet på vekselkursen, da beregningerne ellers ikke bliver korrekte</t>
  </si>
  <si>
    <t>Beskrivelsen af de forskellige udgiftsgrupper findes i noterne på Udlæg'sarket felt G3 til H6 (hold musen over G-feltet og beskrivelse dukker op). Forkortelsen anvendes i udgiftslisten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</si>
</sst>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i/>
      <sz val="11"/>
      <color indexed="10"/>
      <name val="Calibri"/>
      <family val="2"/>
    </font>
    <font>
      <b/>
      <sz val="8"/>
      <color indexed="9"/>
      <name val="Calibri"/>
      <family val="2"/>
    </font>
    <font>
      <i/>
      <sz val="8"/>
      <color indexed="9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color theme="0"/>
      <name val="Calibri"/>
      <family val="2"/>
    </font>
    <font>
      <i/>
      <sz val="8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43" fontId="0" fillId="0" borderId="0" xfId="39" applyFont="1" applyAlignment="1">
      <alignment/>
    </xf>
    <xf numFmtId="0" fontId="0" fillId="0" borderId="0" xfId="0" applyBorder="1" applyAlignment="1">
      <alignment/>
    </xf>
    <xf numFmtId="43" fontId="0" fillId="0" borderId="10" xfId="39" applyFont="1" applyBorder="1" applyAlignment="1">
      <alignment/>
    </xf>
    <xf numFmtId="0" fontId="32" fillId="33" borderId="11" xfId="0" applyFont="1" applyFill="1" applyBorder="1" applyAlignment="1">
      <alignment/>
    </xf>
    <xf numFmtId="0" fontId="32" fillId="33" borderId="12" xfId="0" applyFont="1" applyFill="1" applyBorder="1" applyAlignment="1">
      <alignment/>
    </xf>
    <xf numFmtId="43" fontId="32" fillId="33" borderId="12" xfId="39" applyFont="1" applyFill="1" applyBorder="1" applyAlignment="1">
      <alignment/>
    </xf>
    <xf numFmtId="43" fontId="32" fillId="33" borderId="13" xfId="39" applyFont="1" applyFill="1" applyBorder="1" applyAlignment="1">
      <alignment/>
    </xf>
    <xf numFmtId="0" fontId="0" fillId="34" borderId="0" xfId="0" applyFill="1" applyBorder="1" applyAlignment="1">
      <alignment/>
    </xf>
    <xf numFmtId="43" fontId="0" fillId="34" borderId="0" xfId="39" applyFont="1" applyFill="1" applyBorder="1" applyAlignment="1">
      <alignment/>
    </xf>
    <xf numFmtId="43" fontId="0" fillId="34" borderId="14" xfId="39" applyFont="1" applyFill="1" applyBorder="1" applyAlignment="1">
      <alignment/>
    </xf>
    <xf numFmtId="0" fontId="0" fillId="34" borderId="15" xfId="0" applyFill="1" applyBorder="1" applyAlignment="1">
      <alignment/>
    </xf>
    <xf numFmtId="43" fontId="0" fillId="34" borderId="15" xfId="39" applyFont="1" applyFill="1" applyBorder="1" applyAlignment="1">
      <alignment/>
    </xf>
    <xf numFmtId="43" fontId="0" fillId="34" borderId="16" xfId="39" applyFont="1" applyFill="1" applyBorder="1" applyAlignment="1">
      <alignment/>
    </xf>
    <xf numFmtId="0" fontId="32" fillId="33" borderId="17" xfId="0" applyFon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2" fillId="33" borderId="18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43" fontId="43" fillId="33" borderId="0" xfId="39" applyFont="1" applyFill="1" applyBorder="1" applyAlignment="1">
      <alignment/>
    </xf>
    <xf numFmtId="43" fontId="43" fillId="33" borderId="14" xfId="39" applyFont="1" applyFill="1" applyBorder="1" applyAlignment="1">
      <alignment/>
    </xf>
    <xf numFmtId="0" fontId="43" fillId="33" borderId="0" xfId="0" applyFont="1" applyFill="1" applyBorder="1" applyAlignment="1">
      <alignment/>
    </xf>
    <xf numFmtId="43" fontId="42" fillId="33" borderId="14" xfId="39" applyFont="1" applyFill="1" applyBorder="1" applyAlignment="1">
      <alignment/>
    </xf>
    <xf numFmtId="0" fontId="44" fillId="0" borderId="0" xfId="0" applyFont="1" applyAlignment="1">
      <alignment/>
    </xf>
    <xf numFmtId="0" fontId="32" fillId="33" borderId="13" xfId="0" applyFont="1" applyFill="1" applyBorder="1" applyAlignment="1">
      <alignment/>
    </xf>
    <xf numFmtId="0" fontId="43" fillId="33" borderId="18" xfId="0" applyFont="1" applyFill="1" applyBorder="1" applyAlignment="1" quotePrefix="1">
      <alignment/>
    </xf>
    <xf numFmtId="0" fontId="43" fillId="33" borderId="0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5" fillId="0" borderId="0" xfId="0" applyFont="1" applyFill="1" applyBorder="1" applyAlignment="1" applyProtection="1">
      <alignment/>
      <protection locked="0"/>
    </xf>
    <xf numFmtId="0" fontId="45" fillId="33" borderId="11" xfId="0" applyFont="1" applyFill="1" applyBorder="1" applyAlignment="1">
      <alignment/>
    </xf>
    <xf numFmtId="0" fontId="0" fillId="35" borderId="0" xfId="0" applyFill="1" applyBorder="1" applyAlignment="1" applyProtection="1">
      <alignment/>
      <protection locked="0"/>
    </xf>
    <xf numFmtId="43" fontId="0" fillId="35" borderId="0" xfId="39" applyFont="1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43" fontId="0" fillId="35" borderId="15" xfId="39" applyFon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43" fontId="0" fillId="35" borderId="14" xfId="39" applyFont="1" applyFill="1" applyBorder="1" applyAlignment="1" applyProtection="1">
      <alignment/>
      <protection locked="0"/>
    </xf>
    <xf numFmtId="0" fontId="46" fillId="35" borderId="19" xfId="0" applyFont="1" applyFill="1" applyBorder="1" applyAlignment="1">
      <alignment/>
    </xf>
    <xf numFmtId="0" fontId="46" fillId="35" borderId="16" xfId="0" applyFont="1" applyFill="1" applyBorder="1" applyAlignment="1">
      <alignment/>
    </xf>
    <xf numFmtId="0" fontId="0" fillId="36" borderId="18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/>
      <protection locked="0"/>
    </xf>
    <xf numFmtId="0" fontId="26" fillId="33" borderId="11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43" fontId="26" fillId="33" borderId="12" xfId="39" applyFont="1" applyFill="1" applyBorder="1" applyAlignment="1">
      <alignment/>
    </xf>
    <xf numFmtId="43" fontId="26" fillId="33" borderId="13" xfId="39" applyFont="1" applyFill="1" applyBorder="1" applyAlignment="1">
      <alignment/>
    </xf>
    <xf numFmtId="0" fontId="0" fillId="34" borderId="18" xfId="0" applyFill="1" applyBorder="1" applyAlignment="1">
      <alignment/>
    </xf>
    <xf numFmtId="43" fontId="0" fillId="34" borderId="0" xfId="39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43" fontId="0" fillId="34" borderId="15" xfId="39" applyNumberFormat="1" applyFont="1" applyFill="1" applyBorder="1" applyAlignment="1">
      <alignment/>
    </xf>
    <xf numFmtId="0" fontId="47" fillId="34" borderId="20" xfId="0" applyFont="1" applyFill="1" applyBorder="1" applyAlignment="1" quotePrefix="1">
      <alignment/>
    </xf>
    <xf numFmtId="0" fontId="47" fillId="34" borderId="21" xfId="0" applyFont="1" applyFill="1" applyBorder="1" applyAlignment="1">
      <alignment/>
    </xf>
    <xf numFmtId="43" fontId="47" fillId="34" borderId="21" xfId="39" applyFont="1" applyFill="1" applyBorder="1" applyAlignment="1">
      <alignment/>
    </xf>
    <xf numFmtId="43" fontId="47" fillId="34" borderId="22" xfId="39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7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0.28125" style="0" bestFit="1" customWidth="1"/>
  </cols>
  <sheetData>
    <row r="1" ht="14.25">
      <c r="A1" t="s">
        <v>51</v>
      </c>
    </row>
    <row r="2" spans="1:2" ht="15">
      <c r="A2" t="s">
        <v>52</v>
      </c>
      <c r="B2" t="s">
        <v>53</v>
      </c>
    </row>
    <row r="3" spans="1:2" ht="15">
      <c r="A3" t="s">
        <v>54</v>
      </c>
      <c r="B3" t="s">
        <v>55</v>
      </c>
    </row>
    <row r="4" spans="1:2" ht="15">
      <c r="A4" t="s">
        <v>56</v>
      </c>
      <c r="B4" t="s">
        <v>59</v>
      </c>
    </row>
    <row r="6" ht="15">
      <c r="A6" t="s">
        <v>57</v>
      </c>
    </row>
    <row r="7" ht="15">
      <c r="A7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0.7109375" style="0" bestFit="1" customWidth="1"/>
    <col min="2" max="2" width="11.7109375" style="0" bestFit="1" customWidth="1"/>
    <col min="3" max="3" width="13.00390625" style="0" customWidth="1"/>
    <col min="4" max="4" width="15.421875" style="0" customWidth="1"/>
    <col min="5" max="5" width="14.421875" style="0" bestFit="1" customWidth="1"/>
    <col min="6" max="6" width="12.140625" style="0" customWidth="1"/>
  </cols>
  <sheetData>
    <row r="1" spans="1:6" ht="15">
      <c r="A1" s="4" t="s">
        <v>35</v>
      </c>
      <c r="B1" s="5" t="s">
        <v>19</v>
      </c>
      <c r="C1" s="5" t="s">
        <v>20</v>
      </c>
      <c r="D1" s="5" t="s">
        <v>16</v>
      </c>
      <c r="E1" s="5" t="s">
        <v>17</v>
      </c>
      <c r="F1" s="24" t="s">
        <v>34</v>
      </c>
    </row>
    <row r="2" spans="1:6" ht="15">
      <c r="A2" s="25" t="s">
        <v>18</v>
      </c>
      <c r="B2" s="26">
        <f>SUM(#REF!)</f>
        <v>2</v>
      </c>
      <c r="C2" s="26">
        <f>SUM(#REF!)</f>
        <v>1</v>
      </c>
      <c r="D2" s="26">
        <f>SUM(#REF!)</f>
        <v>2</v>
      </c>
      <c r="E2" s="26">
        <f>SUM(#REF!)</f>
        <v>1</v>
      </c>
      <c r="F2" s="27">
        <f>SUM(B2:E2)</f>
        <v>6</v>
      </c>
    </row>
    <row r="3" spans="1:6" ht="15">
      <c r="A3" s="40" t="s">
        <v>45</v>
      </c>
      <c r="B3" s="41">
        <v>1</v>
      </c>
      <c r="C3" s="41"/>
      <c r="D3" s="41">
        <v>1</v>
      </c>
      <c r="E3" s="41"/>
      <c r="F3" s="28">
        <f>IF(SUM(B3:E3)&lt;&gt;0,SUM(B3:E3),"")</f>
        <v>2</v>
      </c>
    </row>
    <row r="4" spans="1:6" ht="15">
      <c r="A4" s="40" t="s">
        <v>46</v>
      </c>
      <c r="B4" s="41">
        <v>1</v>
      </c>
      <c r="C4" s="41"/>
      <c r="D4" s="41"/>
      <c r="E4" s="41"/>
      <c r="F4" s="28">
        <f aca="true" t="shared" si="0" ref="F4:F21">IF(SUM(B4:E4)&lt;&gt;0,SUM(B4:E4),"")</f>
        <v>1</v>
      </c>
    </row>
    <row r="5" spans="1:6" ht="15">
      <c r="A5" s="40" t="s">
        <v>47</v>
      </c>
      <c r="B5" s="41"/>
      <c r="C5" s="41">
        <v>1</v>
      </c>
      <c r="D5" s="41">
        <v>1</v>
      </c>
      <c r="E5" s="41"/>
      <c r="F5" s="28">
        <f t="shared" si="0"/>
        <v>2</v>
      </c>
    </row>
    <row r="6" spans="1:6" ht="15">
      <c r="A6" s="40" t="s">
        <v>48</v>
      </c>
      <c r="B6" s="41"/>
      <c r="C6" s="41"/>
      <c r="D6" s="41"/>
      <c r="E6" s="41">
        <v>1</v>
      </c>
      <c r="F6" s="28">
        <f t="shared" si="0"/>
        <v>1</v>
      </c>
    </row>
    <row r="7" spans="1:6" ht="14.25">
      <c r="A7" s="40"/>
      <c r="B7" s="41"/>
      <c r="C7" s="41"/>
      <c r="D7" s="41"/>
      <c r="E7" s="41"/>
      <c r="F7" s="28">
        <f t="shared" si="0"/>
      </c>
    </row>
    <row r="8" spans="1:6" ht="14.25">
      <c r="A8" s="40"/>
      <c r="B8" s="41"/>
      <c r="C8" s="41"/>
      <c r="D8" s="41"/>
      <c r="E8" s="41"/>
      <c r="F8" s="28">
        <f t="shared" si="0"/>
      </c>
    </row>
    <row r="9" spans="1:6" ht="14.25">
      <c r="A9" s="40"/>
      <c r="B9" s="41"/>
      <c r="C9" s="41"/>
      <c r="D9" s="41"/>
      <c r="E9" s="41"/>
      <c r="F9" s="28">
        <f t="shared" si="0"/>
      </c>
    </row>
    <row r="10" spans="1:6" ht="14.25">
      <c r="A10" s="40"/>
      <c r="B10" s="41"/>
      <c r="C10" s="41"/>
      <c r="D10" s="41"/>
      <c r="E10" s="41"/>
      <c r="F10" s="28">
        <f t="shared" si="0"/>
      </c>
    </row>
    <row r="11" spans="1:6" ht="14.25">
      <c r="A11" s="40"/>
      <c r="B11" s="41"/>
      <c r="C11" s="41"/>
      <c r="D11" s="41"/>
      <c r="E11" s="41"/>
      <c r="F11" s="28">
        <f t="shared" si="0"/>
      </c>
    </row>
    <row r="12" spans="1:6" ht="14.25">
      <c r="A12" s="40"/>
      <c r="B12" s="41"/>
      <c r="C12" s="41"/>
      <c r="D12" s="41"/>
      <c r="E12" s="41"/>
      <c r="F12" s="28">
        <f t="shared" si="0"/>
      </c>
    </row>
    <row r="13" spans="1:6" ht="14.25">
      <c r="A13" s="40"/>
      <c r="B13" s="41"/>
      <c r="C13" s="41"/>
      <c r="D13" s="41"/>
      <c r="E13" s="41"/>
      <c r="F13" s="28">
        <f t="shared" si="0"/>
      </c>
    </row>
    <row r="14" spans="1:6" ht="14.25">
      <c r="A14" s="40"/>
      <c r="B14" s="41"/>
      <c r="C14" s="41"/>
      <c r="D14" s="41"/>
      <c r="E14" s="41"/>
      <c r="F14" s="28">
        <f t="shared" si="0"/>
      </c>
    </row>
    <row r="15" spans="1:6" ht="14.25">
      <c r="A15" s="40"/>
      <c r="B15" s="41"/>
      <c r="C15" s="41"/>
      <c r="D15" s="41"/>
      <c r="E15" s="41"/>
      <c r="F15" s="28">
        <f t="shared" si="0"/>
      </c>
    </row>
    <row r="16" spans="1:6" ht="14.25">
      <c r="A16" s="40"/>
      <c r="B16" s="41"/>
      <c r="C16" s="41"/>
      <c r="D16" s="41"/>
      <c r="E16" s="41"/>
      <c r="F16" s="28">
        <f t="shared" si="0"/>
      </c>
    </row>
    <row r="17" spans="1:6" ht="14.25">
      <c r="A17" s="40"/>
      <c r="B17" s="41"/>
      <c r="C17" s="41"/>
      <c r="D17" s="41"/>
      <c r="E17" s="41"/>
      <c r="F17" s="28">
        <f t="shared" si="0"/>
      </c>
    </row>
    <row r="18" spans="1:6" ht="14.25">
      <c r="A18" s="40"/>
      <c r="B18" s="41"/>
      <c r="C18" s="41"/>
      <c r="D18" s="41"/>
      <c r="E18" s="41"/>
      <c r="F18" s="28">
        <f t="shared" si="0"/>
      </c>
    </row>
    <row r="19" spans="1:6" ht="14.25">
      <c r="A19" s="40"/>
      <c r="B19" s="41"/>
      <c r="C19" s="41"/>
      <c r="D19" s="41"/>
      <c r="E19" s="41"/>
      <c r="F19" s="28">
        <f t="shared" si="0"/>
      </c>
    </row>
    <row r="20" spans="1:6" ht="14.25">
      <c r="A20" s="40"/>
      <c r="B20" s="41"/>
      <c r="C20" s="41"/>
      <c r="D20" s="41"/>
      <c r="E20" s="41"/>
      <c r="F20" s="28">
        <f t="shared" si="0"/>
      </c>
    </row>
    <row r="21" spans="1:6" ht="15" thickBot="1">
      <c r="A21" s="43"/>
      <c r="B21" s="42"/>
      <c r="C21" s="42"/>
      <c r="D21" s="42"/>
      <c r="E21" s="42"/>
      <c r="F21" s="29">
        <f t="shared" si="0"/>
      </c>
    </row>
    <row r="22" spans="1:4" ht="15">
      <c r="A22" s="56" t="s">
        <v>40</v>
      </c>
      <c r="B22" s="56"/>
      <c r="C22" s="56"/>
      <c r="D22" s="56"/>
    </row>
    <row r="23" spans="1:4" ht="15">
      <c r="A23" s="57" t="s">
        <v>37</v>
      </c>
      <c r="B23" s="58"/>
      <c r="C23" s="58"/>
      <c r="D23" s="58"/>
    </row>
    <row r="24" spans="1:4" ht="14.25">
      <c r="A24" s="59" t="s">
        <v>38</v>
      </c>
      <c r="B24" s="60"/>
      <c r="C24" s="60"/>
      <c r="D24" s="60"/>
    </row>
    <row r="25" spans="1:4" ht="15">
      <c r="A25" s="61" t="s">
        <v>39</v>
      </c>
      <c r="B25" s="62"/>
      <c r="C25" s="62"/>
      <c r="D25" s="62"/>
    </row>
  </sheetData>
  <sheetProtection sheet="1" objects="1" scenarios="1" selectLockedCells="1"/>
  <mergeCells count="4">
    <mergeCell ref="A22:D22"/>
    <mergeCell ref="A23:D23"/>
    <mergeCell ref="A24:D24"/>
    <mergeCell ref="A25:D25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4" sqref="A14"/>
    </sheetView>
  </sheetViews>
  <sheetFormatPr defaultColWidth="9.140625" defaultRowHeight="15"/>
  <cols>
    <col min="1" max="1" width="26.8515625" style="0" customWidth="1"/>
    <col min="2" max="2" width="11.421875" style="2" customWidth="1"/>
    <col min="4" max="4" width="11.421875" style="1" customWidth="1"/>
    <col min="5" max="5" width="7.421875" style="1" customWidth="1"/>
    <col min="6" max="6" width="14.421875" style="3" customWidth="1"/>
    <col min="7" max="7" width="19.00390625" style="0" bestFit="1" customWidth="1"/>
    <col min="8" max="8" width="20.57421875" style="0" bestFit="1" customWidth="1"/>
    <col min="9" max="9" width="20.57421875" style="1" bestFit="1" customWidth="1"/>
    <col min="10" max="10" width="18.421875" style="1" customWidth="1"/>
  </cols>
  <sheetData>
    <row r="1" spans="1:10" ht="15">
      <c r="A1" s="4" t="s">
        <v>0</v>
      </c>
      <c r="B1" s="5" t="s">
        <v>14</v>
      </c>
      <c r="C1" s="5" t="s">
        <v>1</v>
      </c>
      <c r="D1" s="6" t="s">
        <v>26</v>
      </c>
      <c r="E1" s="6" t="s">
        <v>25</v>
      </c>
      <c r="F1" s="7" t="s">
        <v>2</v>
      </c>
      <c r="G1" s="5" t="s">
        <v>5</v>
      </c>
      <c r="H1" s="5" t="s">
        <v>8</v>
      </c>
      <c r="I1" s="6" t="s">
        <v>24</v>
      </c>
      <c r="J1" s="7" t="s">
        <v>23</v>
      </c>
    </row>
    <row r="2" spans="1:10" s="23" customFormat="1" ht="11.25">
      <c r="A2" s="17"/>
      <c r="B2" s="18"/>
      <c r="C2" s="18"/>
      <c r="D2" s="19" t="s">
        <v>33</v>
      </c>
      <c r="E2" s="19"/>
      <c r="F2" s="20">
        <f>SUM(F3:F61)</f>
        <v>6884.928</v>
      </c>
      <c r="G2" s="21"/>
      <c r="H2" s="21" t="s">
        <v>33</v>
      </c>
      <c r="I2" s="19">
        <f>SUM(I3:I9)</f>
        <v>6884.928</v>
      </c>
      <c r="J2" s="22"/>
    </row>
    <row r="3" spans="1:10" ht="15">
      <c r="A3" s="15" t="s">
        <v>42</v>
      </c>
      <c r="B3" s="32" t="s">
        <v>11</v>
      </c>
      <c r="C3" s="32" t="s">
        <v>45</v>
      </c>
      <c r="D3" s="33">
        <v>974</v>
      </c>
      <c r="E3" s="33" t="s">
        <v>29</v>
      </c>
      <c r="F3" s="10">
        <f>IF(E3&lt;&gt;"",LOOKUP(E3,$G$11:$G$17,$H$11:$H$17)/100*D3,"")</f>
        <v>7324.48</v>
      </c>
      <c r="G3" s="8" t="s">
        <v>6</v>
      </c>
      <c r="H3" s="8" t="s">
        <v>9</v>
      </c>
      <c r="I3" s="9">
        <f>SUMIF(B:B,H3,F:F)</f>
        <v>-1170.4</v>
      </c>
      <c r="J3" s="10">
        <f>I3/Deltagere!B2</f>
        <v>-585.2</v>
      </c>
    </row>
    <row r="4" spans="1:10" ht="15">
      <c r="A4" s="15" t="s">
        <v>43</v>
      </c>
      <c r="B4" s="32" t="s">
        <v>13</v>
      </c>
      <c r="C4" s="32" t="s">
        <v>47</v>
      </c>
      <c r="D4" s="33">
        <v>600</v>
      </c>
      <c r="E4" s="33" t="s">
        <v>31</v>
      </c>
      <c r="F4" s="10">
        <f aca="true" t="shared" si="0" ref="F4:F61">IF(E4&lt;&gt;"",LOOKUP(E4,$G$11:$G$17,$H$11:$H$17)/100*D4,"")</f>
        <v>600</v>
      </c>
      <c r="G4" s="8" t="s">
        <v>12</v>
      </c>
      <c r="H4" s="8" t="s">
        <v>13</v>
      </c>
      <c r="I4" s="9">
        <f>SUMIF(B:B,H4,F:F)</f>
        <v>730.848</v>
      </c>
      <c r="J4" s="10">
        <f>I4/(Deltagere!B2+Deltagere!C2)</f>
        <v>243.61599999999999</v>
      </c>
    </row>
    <row r="5" spans="1:10" ht="15">
      <c r="A5" s="15" t="s">
        <v>44</v>
      </c>
      <c r="B5" s="32" t="s">
        <v>13</v>
      </c>
      <c r="C5" s="32" t="s">
        <v>47</v>
      </c>
      <c r="D5" s="33">
        <v>17.4</v>
      </c>
      <c r="E5" s="33" t="s">
        <v>29</v>
      </c>
      <c r="F5" s="10">
        <f t="shared" si="0"/>
        <v>130.84799999999998</v>
      </c>
      <c r="G5" s="8" t="s">
        <v>7</v>
      </c>
      <c r="H5" s="8" t="s">
        <v>10</v>
      </c>
      <c r="I5" s="9">
        <f>SUMIF(B:B,H5,F:F)</f>
        <v>0</v>
      </c>
      <c r="J5" s="10">
        <f>I5/Deltagere!D2</f>
        <v>0</v>
      </c>
    </row>
    <row r="6" spans="1:10" ht="15">
      <c r="A6" s="15" t="s">
        <v>50</v>
      </c>
      <c r="B6" s="32" t="s">
        <v>9</v>
      </c>
      <c r="C6" s="32" t="s">
        <v>47</v>
      </c>
      <c r="D6" s="33">
        <v>5</v>
      </c>
      <c r="E6" s="33" t="s">
        <v>29</v>
      </c>
      <c r="F6" s="10">
        <f t="shared" si="0"/>
        <v>37.599999999999994</v>
      </c>
      <c r="G6" s="8" t="s">
        <v>4</v>
      </c>
      <c r="H6" s="8" t="s">
        <v>11</v>
      </c>
      <c r="I6" s="9">
        <f>SUMIF(B:B,H6,F:F)</f>
        <v>7324.48</v>
      </c>
      <c r="J6" s="10">
        <f>I6/(SUM(Deltagere!B2:D2))</f>
        <v>1464.896</v>
      </c>
    </row>
    <row r="7" spans="1:10" ht="15">
      <c r="A7" s="15" t="s">
        <v>49</v>
      </c>
      <c r="B7" s="32" t="s">
        <v>9</v>
      </c>
      <c r="C7" s="32" t="s">
        <v>45</v>
      </c>
      <c r="D7" s="33">
        <v>792</v>
      </c>
      <c r="E7" s="33" t="s">
        <v>31</v>
      </c>
      <c r="F7" s="10">
        <f t="shared" si="0"/>
        <v>792</v>
      </c>
      <c r="G7" s="8"/>
      <c r="H7" s="8"/>
      <c r="I7" s="9"/>
      <c r="J7" s="10"/>
    </row>
    <row r="8" spans="1:10" ht="15">
      <c r="A8" s="15" t="s">
        <v>58</v>
      </c>
      <c r="B8" s="32" t="s">
        <v>9</v>
      </c>
      <c r="C8" s="32" t="s">
        <v>45</v>
      </c>
      <c r="D8" s="33">
        <v>-2000</v>
      </c>
      <c r="E8" s="33" t="s">
        <v>31</v>
      </c>
      <c r="F8" s="10">
        <f t="shared" si="0"/>
        <v>-2000</v>
      </c>
      <c r="G8" s="8"/>
      <c r="H8" s="8"/>
      <c r="I8" s="9"/>
      <c r="J8" s="10"/>
    </row>
    <row r="9" spans="1:10" ht="15.75" thickBot="1">
      <c r="A9" s="15"/>
      <c r="B9" s="32"/>
      <c r="C9" s="32"/>
      <c r="D9" s="33"/>
      <c r="E9" s="33"/>
      <c r="F9" s="10">
        <f t="shared" si="0"/>
      </c>
      <c r="G9" s="11"/>
      <c r="H9" s="11"/>
      <c r="I9" s="12"/>
      <c r="J9" s="13"/>
    </row>
    <row r="10" spans="1:10" ht="15">
      <c r="A10" s="15"/>
      <c r="B10" s="32"/>
      <c r="C10" s="32"/>
      <c r="D10" s="33"/>
      <c r="E10" s="33"/>
      <c r="F10" s="10">
        <f t="shared" si="0"/>
      </c>
      <c r="G10" s="31" t="s">
        <v>28</v>
      </c>
      <c r="H10" s="14" t="s">
        <v>27</v>
      </c>
      <c r="I10"/>
      <c r="J10"/>
    </row>
    <row r="11" spans="1:10" ht="14.25">
      <c r="A11" s="15"/>
      <c r="B11" s="32"/>
      <c r="C11" s="32"/>
      <c r="D11" s="33"/>
      <c r="E11" s="33"/>
      <c r="F11" s="10">
        <f t="shared" si="0"/>
      </c>
      <c r="G11" s="36" t="s">
        <v>31</v>
      </c>
      <c r="H11" s="37">
        <v>100</v>
      </c>
      <c r="I11"/>
      <c r="J11"/>
    </row>
    <row r="12" spans="1:10" ht="14.25">
      <c r="A12" s="15"/>
      <c r="B12" s="32"/>
      <c r="C12" s="32"/>
      <c r="D12" s="33"/>
      <c r="E12" s="33"/>
      <c r="F12" s="10">
        <f t="shared" si="0"/>
      </c>
      <c r="G12" s="36" t="s">
        <v>29</v>
      </c>
      <c r="H12" s="37">
        <v>752</v>
      </c>
      <c r="I12"/>
      <c r="J12"/>
    </row>
    <row r="13" spans="1:10" ht="14.25">
      <c r="A13" s="15"/>
      <c r="B13" s="32"/>
      <c r="C13" s="32"/>
      <c r="D13" s="33"/>
      <c r="E13" s="33"/>
      <c r="F13" s="10">
        <f t="shared" si="0"/>
      </c>
      <c r="G13" s="36" t="s">
        <v>3</v>
      </c>
      <c r="H13" s="37">
        <v>878</v>
      </c>
      <c r="I13"/>
      <c r="J13"/>
    </row>
    <row r="14" spans="1:10" ht="14.25">
      <c r="A14" s="15"/>
      <c r="B14" s="32"/>
      <c r="C14" s="32"/>
      <c r="D14" s="33"/>
      <c r="E14" s="33"/>
      <c r="F14" s="10">
        <f t="shared" si="0"/>
      </c>
      <c r="G14" s="36" t="s">
        <v>30</v>
      </c>
      <c r="H14" s="37">
        <v>2.73</v>
      </c>
      <c r="I14"/>
      <c r="J14"/>
    </row>
    <row r="15" spans="1:10" ht="14.25">
      <c r="A15" s="15"/>
      <c r="B15" s="32"/>
      <c r="C15" s="32"/>
      <c r="D15" s="33"/>
      <c r="E15" s="33"/>
      <c r="F15" s="10">
        <f t="shared" si="0"/>
      </c>
      <c r="G15" s="36" t="s">
        <v>32</v>
      </c>
      <c r="H15" s="37">
        <v>82</v>
      </c>
      <c r="I15"/>
      <c r="J15"/>
    </row>
    <row r="16" spans="1:10" ht="14.25">
      <c r="A16" s="15"/>
      <c r="B16" s="32"/>
      <c r="C16" s="32"/>
      <c r="D16" s="33"/>
      <c r="E16" s="33"/>
      <c r="F16" s="10">
        <f t="shared" si="0"/>
      </c>
      <c r="G16" s="36"/>
      <c r="H16" s="37"/>
      <c r="I16"/>
      <c r="J16"/>
    </row>
    <row r="17" spans="1:10" ht="15" thickBot="1">
      <c r="A17" s="15"/>
      <c r="B17" s="32"/>
      <c r="C17" s="32"/>
      <c r="D17" s="33"/>
      <c r="E17" s="33"/>
      <c r="F17" s="10">
        <f t="shared" si="0"/>
      </c>
      <c r="G17" s="38"/>
      <c r="H17" s="39"/>
      <c r="I17"/>
      <c r="J17"/>
    </row>
    <row r="18" spans="1:7" ht="15">
      <c r="A18" s="15"/>
      <c r="B18" s="32"/>
      <c r="C18" s="32"/>
      <c r="D18" s="33"/>
      <c r="E18" s="33"/>
      <c r="F18" s="10">
        <f t="shared" si="0"/>
      </c>
      <c r="G18" s="30" t="s">
        <v>36</v>
      </c>
    </row>
    <row r="19" spans="1:6" ht="14.25">
      <c r="A19" s="15"/>
      <c r="B19" s="32"/>
      <c r="C19" s="32"/>
      <c r="D19" s="33"/>
      <c r="E19" s="33"/>
      <c r="F19" s="10">
        <f t="shared" si="0"/>
      </c>
    </row>
    <row r="20" spans="1:6" ht="14.25">
      <c r="A20" s="15"/>
      <c r="B20" s="32"/>
      <c r="C20" s="32"/>
      <c r="D20" s="33"/>
      <c r="E20" s="33"/>
      <c r="F20" s="10">
        <f t="shared" si="0"/>
      </c>
    </row>
    <row r="21" spans="1:6" ht="14.25">
      <c r="A21" s="15"/>
      <c r="B21" s="32"/>
      <c r="C21" s="32"/>
      <c r="D21" s="33"/>
      <c r="E21" s="33"/>
      <c r="F21" s="10">
        <f t="shared" si="0"/>
      </c>
    </row>
    <row r="22" spans="1:9" ht="15">
      <c r="A22" s="15"/>
      <c r="B22" s="32"/>
      <c r="C22" s="32"/>
      <c r="D22" s="33"/>
      <c r="E22" s="33"/>
      <c r="F22" s="10">
        <f t="shared" si="0"/>
      </c>
      <c r="G22" s="65" t="s">
        <v>41</v>
      </c>
      <c r="H22" s="66"/>
      <c r="I22" s="66"/>
    </row>
    <row r="23" spans="1:9" ht="15">
      <c r="A23" s="15"/>
      <c r="B23" s="32"/>
      <c r="C23" s="32"/>
      <c r="D23" s="33"/>
      <c r="E23" s="33"/>
      <c r="F23" s="10">
        <f t="shared" si="0"/>
      </c>
      <c r="G23" s="57" t="s">
        <v>37</v>
      </c>
      <c r="H23" s="64"/>
      <c r="I23" s="64"/>
    </row>
    <row r="24" spans="1:9" ht="14.25">
      <c r="A24" s="15"/>
      <c r="B24" s="32"/>
      <c r="C24" s="32"/>
      <c r="D24" s="33"/>
      <c r="E24" s="33"/>
      <c r="F24" s="10">
        <f t="shared" si="0"/>
      </c>
      <c r="G24" s="59" t="s">
        <v>38</v>
      </c>
      <c r="H24" s="63"/>
      <c r="I24" s="63"/>
    </row>
    <row r="25" spans="1:9" ht="15">
      <c r="A25" s="15"/>
      <c r="B25" s="32"/>
      <c r="C25" s="32"/>
      <c r="D25" s="33"/>
      <c r="E25" s="33"/>
      <c r="F25" s="10">
        <f t="shared" si="0"/>
      </c>
      <c r="G25" s="61" t="s">
        <v>39</v>
      </c>
      <c r="H25" s="62"/>
      <c r="I25" s="62"/>
    </row>
    <row r="26" spans="1:6" ht="14.25">
      <c r="A26" s="15"/>
      <c r="B26" s="32"/>
      <c r="C26" s="32"/>
      <c r="D26" s="33"/>
      <c r="E26" s="33"/>
      <c r="F26" s="10">
        <f t="shared" si="0"/>
      </c>
    </row>
    <row r="27" spans="1:6" ht="14.25">
      <c r="A27" s="15"/>
      <c r="B27" s="32"/>
      <c r="C27" s="32"/>
      <c r="D27" s="33"/>
      <c r="E27" s="33"/>
      <c r="F27" s="10">
        <f t="shared" si="0"/>
      </c>
    </row>
    <row r="28" spans="1:6" ht="15">
      <c r="A28" s="15"/>
      <c r="B28" s="32"/>
      <c r="C28" s="32"/>
      <c r="D28" s="33"/>
      <c r="E28" s="33"/>
      <c r="F28" s="10">
        <f t="shared" si="0"/>
      </c>
    </row>
    <row r="29" spans="1:6" ht="15">
      <c r="A29" s="15"/>
      <c r="B29" s="32"/>
      <c r="C29" s="32"/>
      <c r="D29" s="33"/>
      <c r="E29" s="33"/>
      <c r="F29" s="10">
        <f t="shared" si="0"/>
      </c>
    </row>
    <row r="30" spans="1:6" ht="15">
      <c r="A30" s="15"/>
      <c r="B30" s="32"/>
      <c r="C30" s="32"/>
      <c r="D30" s="33"/>
      <c r="E30" s="33"/>
      <c r="F30" s="10">
        <f t="shared" si="0"/>
      </c>
    </row>
    <row r="31" spans="1:6" ht="15">
      <c r="A31" s="15"/>
      <c r="B31" s="32"/>
      <c r="C31" s="32"/>
      <c r="D31" s="33"/>
      <c r="E31" s="33"/>
      <c r="F31" s="10">
        <f t="shared" si="0"/>
      </c>
    </row>
    <row r="32" spans="1:6" ht="15">
      <c r="A32" s="15"/>
      <c r="B32" s="32"/>
      <c r="C32" s="32"/>
      <c r="D32" s="33"/>
      <c r="E32" s="33"/>
      <c r="F32" s="10">
        <f t="shared" si="0"/>
      </c>
    </row>
    <row r="33" spans="1:6" ht="15">
      <c r="A33" s="15"/>
      <c r="B33" s="32"/>
      <c r="C33" s="32"/>
      <c r="D33" s="33"/>
      <c r="E33" s="33"/>
      <c r="F33" s="10">
        <f t="shared" si="0"/>
      </c>
    </row>
    <row r="34" spans="1:6" ht="15">
      <c r="A34" s="15"/>
      <c r="B34" s="32"/>
      <c r="C34" s="32"/>
      <c r="D34" s="33"/>
      <c r="E34" s="33"/>
      <c r="F34" s="10">
        <f t="shared" si="0"/>
      </c>
    </row>
    <row r="35" spans="1:6" ht="15">
      <c r="A35" s="15"/>
      <c r="B35" s="32"/>
      <c r="C35" s="32"/>
      <c r="D35" s="33"/>
      <c r="E35" s="33"/>
      <c r="F35" s="10">
        <f t="shared" si="0"/>
      </c>
    </row>
    <row r="36" spans="1:6" ht="15">
      <c r="A36" s="15"/>
      <c r="B36" s="32"/>
      <c r="C36" s="32"/>
      <c r="D36" s="33"/>
      <c r="E36" s="33"/>
      <c r="F36" s="10">
        <f t="shared" si="0"/>
      </c>
    </row>
    <row r="37" spans="1:6" ht="15">
      <c r="A37" s="15"/>
      <c r="B37" s="32"/>
      <c r="C37" s="32"/>
      <c r="D37" s="33"/>
      <c r="E37" s="33"/>
      <c r="F37" s="10">
        <f t="shared" si="0"/>
      </c>
    </row>
    <row r="38" spans="1:6" ht="15">
      <c r="A38" s="15"/>
      <c r="B38" s="32"/>
      <c r="C38" s="32"/>
      <c r="D38" s="33"/>
      <c r="E38" s="33"/>
      <c r="F38" s="10">
        <f t="shared" si="0"/>
      </c>
    </row>
    <row r="39" spans="1:6" ht="15">
      <c r="A39" s="15"/>
      <c r="B39" s="32"/>
      <c r="C39" s="32"/>
      <c r="D39" s="33"/>
      <c r="E39" s="33"/>
      <c r="F39" s="10">
        <f t="shared" si="0"/>
      </c>
    </row>
    <row r="40" spans="1:6" ht="15">
      <c r="A40" s="15"/>
      <c r="B40" s="32"/>
      <c r="C40" s="32"/>
      <c r="D40" s="33"/>
      <c r="E40" s="33"/>
      <c r="F40" s="10">
        <f t="shared" si="0"/>
      </c>
    </row>
    <row r="41" spans="1:6" ht="15">
      <c r="A41" s="15"/>
      <c r="B41" s="32"/>
      <c r="C41" s="32"/>
      <c r="D41" s="33"/>
      <c r="E41" s="33"/>
      <c r="F41" s="10">
        <f t="shared" si="0"/>
      </c>
    </row>
    <row r="42" spans="1:6" ht="15">
      <c r="A42" s="15"/>
      <c r="B42" s="32"/>
      <c r="C42" s="32"/>
      <c r="D42" s="33"/>
      <c r="E42" s="33"/>
      <c r="F42" s="10">
        <f t="shared" si="0"/>
      </c>
    </row>
    <row r="43" spans="1:6" ht="15">
      <c r="A43" s="15"/>
      <c r="B43" s="32"/>
      <c r="C43" s="32"/>
      <c r="D43" s="33"/>
      <c r="E43" s="33"/>
      <c r="F43" s="10">
        <f t="shared" si="0"/>
      </c>
    </row>
    <row r="44" spans="1:6" ht="15">
      <c r="A44" s="15"/>
      <c r="B44" s="32"/>
      <c r="C44" s="32"/>
      <c r="D44" s="33"/>
      <c r="E44" s="33"/>
      <c r="F44" s="10">
        <f t="shared" si="0"/>
      </c>
    </row>
    <row r="45" spans="1:6" ht="15">
      <c r="A45" s="15"/>
      <c r="B45" s="32"/>
      <c r="C45" s="32"/>
      <c r="D45" s="33"/>
      <c r="E45" s="33"/>
      <c r="F45" s="10">
        <f t="shared" si="0"/>
      </c>
    </row>
    <row r="46" spans="1:6" ht="15">
      <c r="A46" s="15"/>
      <c r="B46" s="32"/>
      <c r="C46" s="32"/>
      <c r="D46" s="33"/>
      <c r="E46" s="33"/>
      <c r="F46" s="10">
        <f t="shared" si="0"/>
      </c>
    </row>
    <row r="47" spans="1:6" ht="15">
      <c r="A47" s="15"/>
      <c r="B47" s="32"/>
      <c r="C47" s="32"/>
      <c r="D47" s="33"/>
      <c r="E47" s="33"/>
      <c r="F47" s="10">
        <f t="shared" si="0"/>
      </c>
    </row>
    <row r="48" spans="1:6" ht="15">
      <c r="A48" s="15"/>
      <c r="B48" s="32"/>
      <c r="C48" s="32"/>
      <c r="D48" s="33"/>
      <c r="E48" s="33"/>
      <c r="F48" s="10">
        <f t="shared" si="0"/>
      </c>
    </row>
    <row r="49" spans="1:6" ht="15">
      <c r="A49" s="15"/>
      <c r="B49" s="32"/>
      <c r="C49" s="32"/>
      <c r="D49" s="33"/>
      <c r="E49" s="33"/>
      <c r="F49" s="10">
        <f t="shared" si="0"/>
      </c>
    </row>
    <row r="50" spans="1:6" ht="15">
      <c r="A50" s="15"/>
      <c r="B50" s="32"/>
      <c r="C50" s="32"/>
      <c r="D50" s="33"/>
      <c r="E50" s="33"/>
      <c r="F50" s="10">
        <f t="shared" si="0"/>
      </c>
    </row>
    <row r="51" spans="1:6" ht="15">
      <c r="A51" s="15"/>
      <c r="B51" s="32"/>
      <c r="C51" s="32"/>
      <c r="D51" s="33"/>
      <c r="E51" s="33"/>
      <c r="F51" s="10">
        <f t="shared" si="0"/>
      </c>
    </row>
    <row r="52" spans="1:6" ht="15">
      <c r="A52" s="15"/>
      <c r="B52" s="32"/>
      <c r="C52" s="32"/>
      <c r="D52" s="33"/>
      <c r="E52" s="33"/>
      <c r="F52" s="10">
        <f t="shared" si="0"/>
      </c>
    </row>
    <row r="53" spans="1:6" ht="15">
      <c r="A53" s="15"/>
      <c r="B53" s="32"/>
      <c r="C53" s="32"/>
      <c r="D53" s="33"/>
      <c r="E53" s="33"/>
      <c r="F53" s="10">
        <f t="shared" si="0"/>
      </c>
    </row>
    <row r="54" spans="1:6" ht="15">
      <c r="A54" s="15"/>
      <c r="B54" s="32"/>
      <c r="C54" s="32"/>
      <c r="D54" s="33"/>
      <c r="E54" s="33"/>
      <c r="F54" s="10">
        <f t="shared" si="0"/>
      </c>
    </row>
    <row r="55" spans="1:6" ht="15">
      <c r="A55" s="15"/>
      <c r="B55" s="32"/>
      <c r="C55" s="32"/>
      <c r="D55" s="33"/>
      <c r="E55" s="33"/>
      <c r="F55" s="10">
        <f t="shared" si="0"/>
      </c>
    </row>
    <row r="56" spans="1:6" ht="15">
      <c r="A56" s="15"/>
      <c r="B56" s="32"/>
      <c r="C56" s="32"/>
      <c r="D56" s="33"/>
      <c r="E56" s="33"/>
      <c r="F56" s="10">
        <f t="shared" si="0"/>
      </c>
    </row>
    <row r="57" spans="1:6" ht="15">
      <c r="A57" s="15"/>
      <c r="B57" s="32"/>
      <c r="C57" s="32"/>
      <c r="D57" s="33"/>
      <c r="E57" s="33"/>
      <c r="F57" s="10">
        <f t="shared" si="0"/>
      </c>
    </row>
    <row r="58" spans="1:6" ht="15">
      <c r="A58" s="15"/>
      <c r="B58" s="32"/>
      <c r="C58" s="32"/>
      <c r="D58" s="33"/>
      <c r="E58" s="33"/>
      <c r="F58" s="10">
        <f t="shared" si="0"/>
      </c>
    </row>
    <row r="59" spans="1:6" ht="15">
      <c r="A59" s="15"/>
      <c r="B59" s="32"/>
      <c r="C59" s="32"/>
      <c r="D59" s="33"/>
      <c r="E59" s="33"/>
      <c r="F59" s="10">
        <f t="shared" si="0"/>
      </c>
    </row>
    <row r="60" spans="1:6" ht="15">
      <c r="A60" s="15"/>
      <c r="B60" s="32"/>
      <c r="C60" s="32"/>
      <c r="D60" s="33"/>
      <c r="E60" s="33"/>
      <c r="F60" s="10">
        <f t="shared" si="0"/>
      </c>
    </row>
    <row r="61" spans="1:6" ht="15.75" thickBot="1">
      <c r="A61" s="16"/>
      <c r="B61" s="34"/>
      <c r="C61" s="34"/>
      <c r="D61" s="35"/>
      <c r="E61" s="35"/>
      <c r="F61" s="13">
        <f t="shared" si="0"/>
      </c>
    </row>
  </sheetData>
  <sheetProtection sheet="1" objects="1" scenarios="1" selectLockedCells="1"/>
  <mergeCells count="4">
    <mergeCell ref="G25:I25"/>
    <mergeCell ref="G24:I24"/>
    <mergeCell ref="G23:I23"/>
    <mergeCell ref="G22:I22"/>
  </mergeCells>
  <dataValidations count="2">
    <dataValidation errorStyle="information" type="list" allowBlank="1" showInputMessage="1" showErrorMessage="1" errorTitle="Mønfod" error="Værdi skal være identisk med en af forkortelserne under møntfod." sqref="E3:E61">
      <formula1>$G$11:$G$16</formula1>
    </dataValidation>
    <dataValidation errorStyle="information" type="list" allowBlank="1" showInputMessage="1" showErrorMessage="1" errorTitle="Gruppeforkortelse" error="Værdien skal være identisk med en Gruppeforkortelse (se cellerne H2 til H8)." sqref="B3:B61">
      <formula1>$H$3:$H$9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7109375" style="0" bestFit="1" customWidth="1"/>
    <col min="2" max="2" width="11.7109375" style="0" hidden="1" customWidth="1"/>
    <col min="3" max="3" width="13.00390625" style="0" hidden="1" customWidth="1"/>
    <col min="4" max="4" width="15.421875" style="0" hidden="1" customWidth="1"/>
    <col min="5" max="5" width="14.421875" style="0" hidden="1" customWidth="1"/>
    <col min="6" max="8" width="13.00390625" style="1" customWidth="1"/>
  </cols>
  <sheetData>
    <row r="1" spans="1:8" ht="15">
      <c r="A1" s="44" t="s">
        <v>15</v>
      </c>
      <c r="B1" s="45" t="s">
        <v>19</v>
      </c>
      <c r="C1" s="45" t="s">
        <v>20</v>
      </c>
      <c r="D1" s="45" t="s">
        <v>16</v>
      </c>
      <c r="E1" s="45" t="s">
        <v>17</v>
      </c>
      <c r="F1" s="46" t="s">
        <v>0</v>
      </c>
      <c r="G1" s="46" t="s">
        <v>21</v>
      </c>
      <c r="H1" s="47" t="s">
        <v>22</v>
      </c>
    </row>
    <row r="2" spans="1:8" s="23" customFormat="1" ht="9.75">
      <c r="A2" s="52" t="s">
        <v>33</v>
      </c>
      <c r="B2" s="53">
        <f>SUM(#REF!)</f>
        <v>2</v>
      </c>
      <c r="C2" s="53">
        <f>SUM(#REF!)</f>
        <v>1</v>
      </c>
      <c r="D2" s="53">
        <f>SUM(#REF!)</f>
        <v>2</v>
      </c>
      <c r="E2" s="53">
        <f>SUM(#REF!)</f>
        <v>1</v>
      </c>
      <c r="F2" s="54">
        <f>SUM(F3:F21)</f>
        <v>6884.928</v>
      </c>
      <c r="G2" s="54">
        <f>SUM(G3:G21)</f>
        <v>6884.928</v>
      </c>
      <c r="H2" s="55">
        <f>SUM(H3:H21)</f>
        <v>0</v>
      </c>
    </row>
    <row r="3" spans="1:8" ht="14.25">
      <c r="A3" s="48" t="str">
        <f>IF(Deltagere!A3&lt;&gt;"",Deltagere!A3," ")</f>
        <v>FKT Fægter incl forældre</v>
      </c>
      <c r="B3" s="8">
        <f>Deltagere!B3</f>
        <v>1</v>
      </c>
      <c r="C3" s="8">
        <f>Deltagere!C3</f>
        <v>0</v>
      </c>
      <c r="D3" s="8">
        <f>Deltagere!D3</f>
        <v>1</v>
      </c>
      <c r="E3" s="8">
        <f>Deltagere!E3</f>
        <v>0</v>
      </c>
      <c r="F3" s="9">
        <f>SUMIF(Udlæg!C:C,Regnskab!A3,Udlæg!F:F)</f>
        <v>6116.48</v>
      </c>
      <c r="G3" s="49">
        <f>B3*(Udlæg!$J$3+Udlæg!$J$4+Udlæg!$J$6)+C3*(Udlæg!$J$4+Udlæg!$J$6)+D3*(Udlæg!$J$5+Udlæg!$J$6)</f>
        <v>2588.2079999999996</v>
      </c>
      <c r="H3" s="10">
        <f aca="true" t="shared" si="0" ref="H3:H14">F3-G3</f>
        <v>3528.272</v>
      </c>
    </row>
    <row r="4" spans="1:8" ht="14.25">
      <c r="A4" s="48" t="str">
        <f>IF(Deltagere!A4&lt;&gt;"",Deltagere!A4," ")</f>
        <v>FKT fægter</v>
      </c>
      <c r="B4" s="8">
        <f>Deltagere!B4</f>
        <v>1</v>
      </c>
      <c r="C4" s="8">
        <f>Deltagere!C4</f>
        <v>0</v>
      </c>
      <c r="D4" s="8">
        <f>Deltagere!D4</f>
        <v>0</v>
      </c>
      <c r="E4" s="8">
        <f>Deltagere!E4</f>
        <v>0</v>
      </c>
      <c r="F4" s="9">
        <f>SUMIF(Udlæg!C:C,Regnskab!A4,Udlæg!F:F)</f>
        <v>0</v>
      </c>
      <c r="G4" s="49">
        <f>B4*(Udlæg!$J$3+Udlæg!$J$4+Udlæg!$J$6)+C4*(Udlæg!$J$4+Udlæg!$J$6)+D4*(Udlæg!$J$5+Udlæg!$J$6)</f>
        <v>1123.312</v>
      </c>
      <c r="H4" s="10">
        <f t="shared" si="0"/>
        <v>-1123.312</v>
      </c>
    </row>
    <row r="5" spans="1:8" ht="14.25">
      <c r="A5" s="48" t="str">
        <f>IF(Deltagere!A5&lt;&gt;"",Deltagere!A5," ")</f>
        <v>Anden fægter med for.</v>
      </c>
      <c r="B5" s="8">
        <f>Deltagere!B5</f>
        <v>0</v>
      </c>
      <c r="C5" s="8">
        <f>Deltagere!C5</f>
        <v>1</v>
      </c>
      <c r="D5" s="8">
        <f>Deltagere!D5</f>
        <v>1</v>
      </c>
      <c r="E5" s="8">
        <f>Deltagere!E5</f>
        <v>0</v>
      </c>
      <c r="F5" s="9">
        <f>SUMIF(Udlæg!C:C,Regnskab!A5,Udlæg!F:F)</f>
        <v>768.448</v>
      </c>
      <c r="G5" s="49">
        <f>B5*(Udlæg!$J$3+Udlæg!$J$4+Udlæg!$J$6)+C5*(Udlæg!$J$4+Udlæg!$J$6)+D5*(Udlæg!$J$5+Udlæg!$J$6)</f>
        <v>3173.408</v>
      </c>
      <c r="H5" s="10">
        <f t="shared" si="0"/>
        <v>-2404.96</v>
      </c>
    </row>
    <row r="6" spans="1:8" ht="14.25">
      <c r="A6" s="48" t="str">
        <f>IF(Deltagere!A6&lt;&gt;"",Deltagere!A6," ")</f>
        <v>Træner el. dommer</v>
      </c>
      <c r="B6" s="8">
        <f>Deltagere!B6</f>
        <v>0</v>
      </c>
      <c r="C6" s="8">
        <f>Deltagere!C6</f>
        <v>0</v>
      </c>
      <c r="D6" s="8">
        <f>Deltagere!D6</f>
        <v>0</v>
      </c>
      <c r="E6" s="8">
        <f>Deltagere!E6</f>
        <v>1</v>
      </c>
      <c r="F6" s="9">
        <f>SUMIF(Udlæg!C:C,Regnskab!A6,Udlæg!F:F)</f>
        <v>0</v>
      </c>
      <c r="G6" s="49">
        <f>B6*(Udlæg!$J$3+Udlæg!$J$4+Udlæg!$J$6)+C6*(Udlæg!$J$4+Udlæg!$J$6)+D6*(Udlæg!$J$5+Udlæg!$J$6)</f>
        <v>0</v>
      </c>
      <c r="H6" s="10">
        <f t="shared" si="0"/>
        <v>0</v>
      </c>
    </row>
    <row r="7" spans="1:8" ht="14.25">
      <c r="A7" s="48" t="str">
        <f>IF(Deltagere!A7&lt;&gt;"",Deltagere!A7," ")</f>
        <v> </v>
      </c>
      <c r="B7" s="8">
        <f>Deltagere!B7</f>
        <v>0</v>
      </c>
      <c r="C7" s="8">
        <f>Deltagere!C7</f>
        <v>0</v>
      </c>
      <c r="D7" s="8">
        <f>Deltagere!D7</f>
        <v>0</v>
      </c>
      <c r="E7" s="8">
        <f>Deltagere!E7</f>
        <v>0</v>
      </c>
      <c r="F7" s="9">
        <f>SUMIF(Udlæg!C:C,Regnskab!A7,Udlæg!F:F)</f>
        <v>0</v>
      </c>
      <c r="G7" s="49">
        <f>B7*(Udlæg!$J$3+Udlæg!$J$4+Udlæg!$J$6)+C7*(Udlæg!$J$4+Udlæg!$J$6)+D7*(Udlæg!$J$5+Udlæg!$J$6)</f>
        <v>0</v>
      </c>
      <c r="H7" s="10">
        <f t="shared" si="0"/>
        <v>0</v>
      </c>
    </row>
    <row r="8" spans="1:8" ht="14.25">
      <c r="A8" s="48" t="str">
        <f>IF(Deltagere!A8&lt;&gt;"",Deltagere!A8," ")</f>
        <v> </v>
      </c>
      <c r="B8" s="8">
        <f>Deltagere!B8</f>
        <v>0</v>
      </c>
      <c r="C8" s="8">
        <f>Deltagere!C8</f>
        <v>0</v>
      </c>
      <c r="D8" s="8">
        <f>Deltagere!D8</f>
        <v>0</v>
      </c>
      <c r="E8" s="8">
        <f>Deltagere!E8</f>
        <v>0</v>
      </c>
      <c r="F8" s="9">
        <f>SUMIF(Udlæg!C:C,Regnskab!A8,Udlæg!F:F)</f>
        <v>0</v>
      </c>
      <c r="G8" s="49">
        <f>B8*(Udlæg!$J$3+Udlæg!$J$4+Udlæg!$J$6)+C8*(Udlæg!$J$4+Udlæg!$J$6)+D8*(Udlæg!$J$5+Udlæg!$J$6)</f>
        <v>0</v>
      </c>
      <c r="H8" s="10">
        <f t="shared" si="0"/>
        <v>0</v>
      </c>
    </row>
    <row r="9" spans="1:8" ht="14.25">
      <c r="A9" s="48" t="str">
        <f>IF(Deltagere!A9&lt;&gt;"",Deltagere!A9," ")</f>
        <v> </v>
      </c>
      <c r="B9" s="8">
        <f>Deltagere!B9</f>
        <v>0</v>
      </c>
      <c r="C9" s="8">
        <f>Deltagere!C9</f>
        <v>0</v>
      </c>
      <c r="D9" s="8">
        <f>Deltagere!D9</f>
        <v>0</v>
      </c>
      <c r="E9" s="8">
        <f>Deltagere!E9</f>
        <v>0</v>
      </c>
      <c r="F9" s="9">
        <f>SUMIF(Udlæg!C:C,Regnskab!A9,Udlæg!F:F)</f>
        <v>0</v>
      </c>
      <c r="G9" s="49">
        <f>B9*(Udlæg!$J$3+Udlæg!$J$4+Udlæg!$J$6)+C9*(Udlæg!$J$4+Udlæg!$J$6)+D9*(Udlæg!$J$5+Udlæg!$J$6)</f>
        <v>0</v>
      </c>
      <c r="H9" s="10">
        <f t="shared" si="0"/>
        <v>0</v>
      </c>
    </row>
    <row r="10" spans="1:8" ht="14.25">
      <c r="A10" s="48" t="str">
        <f>IF(Deltagere!A10&lt;&gt;"",Deltagere!A10," ")</f>
        <v> </v>
      </c>
      <c r="B10" s="8">
        <f>Deltagere!B10</f>
        <v>0</v>
      </c>
      <c r="C10" s="8">
        <f>Deltagere!C10</f>
        <v>0</v>
      </c>
      <c r="D10" s="8">
        <f>Deltagere!D10</f>
        <v>0</v>
      </c>
      <c r="E10" s="8">
        <f>Deltagere!E10</f>
        <v>0</v>
      </c>
      <c r="F10" s="9">
        <f>SUMIF(Udlæg!C:C,Regnskab!A10,Udlæg!F:F)</f>
        <v>0</v>
      </c>
      <c r="G10" s="49">
        <f>B10*(Udlæg!$J$3+Udlæg!$J$4+Udlæg!$J$6)+C10*(Udlæg!$J$4+Udlæg!$J$6)+D10*(Udlæg!$J$5+Udlæg!$J$6)</f>
        <v>0</v>
      </c>
      <c r="H10" s="10">
        <f t="shared" si="0"/>
        <v>0</v>
      </c>
    </row>
    <row r="11" spans="1:8" ht="14.25">
      <c r="A11" s="48" t="str">
        <f>IF(Deltagere!A11&lt;&gt;"",Deltagere!A11," ")</f>
        <v> </v>
      </c>
      <c r="B11" s="8">
        <f>Deltagere!B11</f>
        <v>0</v>
      </c>
      <c r="C11" s="8">
        <f>Deltagere!C11</f>
        <v>0</v>
      </c>
      <c r="D11" s="8">
        <f>Deltagere!D11</f>
        <v>0</v>
      </c>
      <c r="E11" s="8">
        <f>Deltagere!E11</f>
        <v>0</v>
      </c>
      <c r="F11" s="9">
        <f>SUMIF(Udlæg!C:C,Regnskab!A11,Udlæg!F:F)</f>
        <v>0</v>
      </c>
      <c r="G11" s="49">
        <f>B11*(Udlæg!$J$3+Udlæg!$J$4+Udlæg!$J$6)+C11*(Udlæg!$J$4+Udlæg!$J$6)+D11*(Udlæg!$J$5+Udlæg!$J$6)</f>
        <v>0</v>
      </c>
      <c r="H11" s="10">
        <f t="shared" si="0"/>
        <v>0</v>
      </c>
    </row>
    <row r="12" spans="1:8" ht="14.25">
      <c r="A12" s="48" t="str">
        <f>IF(Deltagere!A12&lt;&gt;"",Deltagere!A12," ")</f>
        <v> </v>
      </c>
      <c r="B12" s="8">
        <f>Deltagere!B12</f>
        <v>0</v>
      </c>
      <c r="C12" s="8">
        <f>Deltagere!C12</f>
        <v>0</v>
      </c>
      <c r="D12" s="8">
        <f>Deltagere!D12</f>
        <v>0</v>
      </c>
      <c r="E12" s="8">
        <f>Deltagere!E12</f>
        <v>0</v>
      </c>
      <c r="F12" s="9">
        <f>SUMIF(Udlæg!C:C,Regnskab!A12,Udlæg!F:F)</f>
        <v>0</v>
      </c>
      <c r="G12" s="49">
        <f>B12*(Udlæg!$J$3+Udlæg!$J$4+Udlæg!$J$6)+C12*(Udlæg!$J$4+Udlæg!$J$6)+D12*(Udlæg!$J$5+Udlæg!$J$6)</f>
        <v>0</v>
      </c>
      <c r="H12" s="10">
        <f t="shared" si="0"/>
        <v>0</v>
      </c>
    </row>
    <row r="13" spans="1:8" ht="14.25">
      <c r="A13" s="48" t="str">
        <f>IF(Deltagere!A13&lt;&gt;"",Deltagere!A13," ")</f>
        <v> </v>
      </c>
      <c r="B13" s="8">
        <f>Deltagere!B13</f>
        <v>0</v>
      </c>
      <c r="C13" s="8">
        <f>Deltagere!C13</f>
        <v>0</v>
      </c>
      <c r="D13" s="8">
        <f>Deltagere!D13</f>
        <v>0</v>
      </c>
      <c r="E13" s="8">
        <f>Deltagere!E13</f>
        <v>0</v>
      </c>
      <c r="F13" s="9">
        <f>SUMIF(Udlæg!C:C,Regnskab!A13,Udlæg!F:F)</f>
        <v>0</v>
      </c>
      <c r="G13" s="49">
        <f>B13*(Udlæg!$J$3+Udlæg!$J$4+Udlæg!$J$6)+C13*(Udlæg!$J$4+Udlæg!$J$6)+D13*(Udlæg!$J$5+Udlæg!$J$6)</f>
        <v>0</v>
      </c>
      <c r="H13" s="10">
        <f t="shared" si="0"/>
        <v>0</v>
      </c>
    </row>
    <row r="14" spans="1:8" ht="14.25">
      <c r="A14" s="48" t="str">
        <f>IF(Deltagere!A14&lt;&gt;"",Deltagere!A14," ")</f>
        <v> </v>
      </c>
      <c r="B14" s="8">
        <f>Deltagere!B14</f>
        <v>0</v>
      </c>
      <c r="C14" s="8">
        <f>Deltagere!C14</f>
        <v>0</v>
      </c>
      <c r="D14" s="8">
        <f>Deltagere!D14</f>
        <v>0</v>
      </c>
      <c r="E14" s="8">
        <f>Deltagere!E14</f>
        <v>0</v>
      </c>
      <c r="F14" s="9">
        <f>SUMIF(Udlæg!C:C,Regnskab!A14,Udlæg!F:F)</f>
        <v>0</v>
      </c>
      <c r="G14" s="49">
        <f>B14*(Udlæg!$J$3+Udlæg!$J$4+Udlæg!$J$6)+C14*(Udlæg!$J$4+Udlæg!$J$6)+D14*(Udlæg!$J$5+Udlæg!$J$6)</f>
        <v>0</v>
      </c>
      <c r="H14" s="10">
        <f t="shared" si="0"/>
        <v>0</v>
      </c>
    </row>
    <row r="15" spans="1:8" ht="14.25">
      <c r="A15" s="48" t="str">
        <f>IF(Deltagere!A15&lt;&gt;"",Deltagere!A15," ")</f>
        <v> </v>
      </c>
      <c r="B15" s="8">
        <f>Deltagere!B15</f>
        <v>0</v>
      </c>
      <c r="C15" s="8">
        <f>Deltagere!C15</f>
        <v>0</v>
      </c>
      <c r="D15" s="8">
        <f>Deltagere!D15</f>
        <v>0</v>
      </c>
      <c r="E15" s="8">
        <f>Deltagere!E15</f>
        <v>0</v>
      </c>
      <c r="F15" s="9">
        <f>SUMIF(Udlæg!C:C,Regnskab!A15,Udlæg!F:F)</f>
        <v>0</v>
      </c>
      <c r="G15" s="49">
        <f>B15*(Udlæg!$J$3+Udlæg!$J$4+Udlæg!$J$6)+C15*(Udlæg!$J$4+Udlæg!$J$6)+D15*(Udlæg!$J$5+Udlæg!$J$6)</f>
        <v>0</v>
      </c>
      <c r="H15" s="10">
        <f aca="true" t="shared" si="1" ref="H15:H21">F15-G15</f>
        <v>0</v>
      </c>
    </row>
    <row r="16" spans="1:8" ht="14.25">
      <c r="A16" s="48" t="str">
        <f>IF(Deltagere!A16&lt;&gt;"",Deltagere!A16," ")</f>
        <v> </v>
      </c>
      <c r="B16" s="8">
        <f>Deltagere!B16</f>
        <v>0</v>
      </c>
      <c r="C16" s="8">
        <f>Deltagere!C16</f>
        <v>0</v>
      </c>
      <c r="D16" s="8">
        <f>Deltagere!D16</f>
        <v>0</v>
      </c>
      <c r="E16" s="8">
        <f>Deltagere!E16</f>
        <v>0</v>
      </c>
      <c r="F16" s="9">
        <f>SUMIF(Udlæg!C:C,Regnskab!A16,Udlæg!F:F)</f>
        <v>0</v>
      </c>
      <c r="G16" s="49">
        <f>B16*(Udlæg!$J$3+Udlæg!$J$4+Udlæg!$J$6)+C16*(Udlæg!$J$4+Udlæg!$J$6)+D16*(Udlæg!$J$5+Udlæg!$J$6)</f>
        <v>0</v>
      </c>
      <c r="H16" s="10">
        <f t="shared" si="1"/>
        <v>0</v>
      </c>
    </row>
    <row r="17" spans="1:8" ht="14.25">
      <c r="A17" s="48" t="str">
        <f>IF(Deltagere!A17&lt;&gt;"",Deltagere!A17," ")</f>
        <v> </v>
      </c>
      <c r="B17" s="8">
        <f>Deltagere!B17</f>
        <v>0</v>
      </c>
      <c r="C17" s="8">
        <f>Deltagere!C17</f>
        <v>0</v>
      </c>
      <c r="D17" s="8">
        <f>Deltagere!D17</f>
        <v>0</v>
      </c>
      <c r="E17" s="8">
        <f>Deltagere!E17</f>
        <v>0</v>
      </c>
      <c r="F17" s="9">
        <f>SUMIF(Udlæg!C:C,Regnskab!A17,Udlæg!F:F)</f>
        <v>0</v>
      </c>
      <c r="G17" s="49">
        <f>B17*(Udlæg!$J$3+Udlæg!$J$4+Udlæg!$J$6)+C17*(Udlæg!$J$4+Udlæg!$J$6)+D17*(Udlæg!$J$5+Udlæg!$J$6)</f>
        <v>0</v>
      </c>
      <c r="H17" s="10">
        <f t="shared" si="1"/>
        <v>0</v>
      </c>
    </row>
    <row r="18" spans="1:8" ht="14.25">
      <c r="A18" s="48" t="str">
        <f>IF(Deltagere!A18&lt;&gt;"",Deltagere!A18," ")</f>
        <v> </v>
      </c>
      <c r="B18" s="8">
        <f>Deltagere!B18</f>
        <v>0</v>
      </c>
      <c r="C18" s="8">
        <f>Deltagere!C18</f>
        <v>0</v>
      </c>
      <c r="D18" s="8">
        <f>Deltagere!D18</f>
        <v>0</v>
      </c>
      <c r="E18" s="8">
        <f>Deltagere!E18</f>
        <v>0</v>
      </c>
      <c r="F18" s="9">
        <f>SUMIF(Udlæg!C:C,Regnskab!A18,Udlæg!F:F)</f>
        <v>0</v>
      </c>
      <c r="G18" s="49">
        <f>B18*(Udlæg!$J$3+Udlæg!$J$4+Udlæg!$J$6)+C18*(Udlæg!$J$4+Udlæg!$J$6)+D18*(Udlæg!$J$5+Udlæg!$J$6)</f>
        <v>0</v>
      </c>
      <c r="H18" s="10">
        <f t="shared" si="1"/>
        <v>0</v>
      </c>
    </row>
    <row r="19" spans="1:8" ht="14.25">
      <c r="A19" s="48" t="str">
        <f>IF(Deltagere!A19&lt;&gt;"",Deltagere!A19," ")</f>
        <v> </v>
      </c>
      <c r="B19" s="8">
        <f>Deltagere!B19</f>
        <v>0</v>
      </c>
      <c r="C19" s="8">
        <f>Deltagere!C19</f>
        <v>0</v>
      </c>
      <c r="D19" s="8">
        <f>Deltagere!D19</f>
        <v>0</v>
      </c>
      <c r="E19" s="8">
        <f>Deltagere!E19</f>
        <v>0</v>
      </c>
      <c r="F19" s="9">
        <f>SUMIF(Udlæg!C:C,Regnskab!A19,Udlæg!F:F)</f>
        <v>0</v>
      </c>
      <c r="G19" s="49">
        <f>B19*(Udlæg!$J$3+Udlæg!$J$4+Udlæg!$J$6)+C19*(Udlæg!$J$4+Udlæg!$J$6)+D19*(Udlæg!$J$5+Udlæg!$J$6)</f>
        <v>0</v>
      </c>
      <c r="H19" s="10">
        <f t="shared" si="1"/>
        <v>0</v>
      </c>
    </row>
    <row r="20" spans="1:8" ht="14.25">
      <c r="A20" s="48" t="str">
        <f>IF(Deltagere!A20&lt;&gt;"",Deltagere!A20," ")</f>
        <v> </v>
      </c>
      <c r="B20" s="8">
        <f>Deltagere!B20</f>
        <v>0</v>
      </c>
      <c r="C20" s="8">
        <f>Deltagere!C20</f>
        <v>0</v>
      </c>
      <c r="D20" s="8">
        <f>Deltagere!D20</f>
        <v>0</v>
      </c>
      <c r="E20" s="8">
        <f>Deltagere!E20</f>
        <v>0</v>
      </c>
      <c r="F20" s="9">
        <f>SUMIF(Udlæg!C:C,Regnskab!A20,Udlæg!F:F)</f>
        <v>0</v>
      </c>
      <c r="G20" s="49">
        <f>B20*(Udlæg!$J$3+Udlæg!$J$4+Udlæg!$J$6)+C20*(Udlæg!$J$4+Udlæg!$J$6)+D20*(Udlæg!$J$5+Udlæg!$J$6)</f>
        <v>0</v>
      </c>
      <c r="H20" s="10">
        <f t="shared" si="1"/>
        <v>0</v>
      </c>
    </row>
    <row r="21" spans="1:8" ht="15" thickBot="1">
      <c r="A21" s="50" t="str">
        <f>IF(Deltagere!A21&lt;&gt;"",Deltagere!A21," ")</f>
        <v> </v>
      </c>
      <c r="B21" s="11">
        <f>Deltagere!B21</f>
        <v>0</v>
      </c>
      <c r="C21" s="11">
        <f>Deltagere!C21</f>
        <v>0</v>
      </c>
      <c r="D21" s="11">
        <f>Deltagere!D21</f>
        <v>0</v>
      </c>
      <c r="E21" s="11">
        <f>Deltagere!E21</f>
        <v>0</v>
      </c>
      <c r="F21" s="12">
        <f>SUMIF(Udlæg!C:C,Regnskab!A21,Udlæg!F:F)</f>
        <v>0</v>
      </c>
      <c r="G21" s="51">
        <f>B21*(Udlæg!$J$3+Udlæg!$J$4+Udlæg!$J$6)+C21*(Udlæg!$J$4+Udlæg!$J$6)+D21*(Udlæg!$J$5+Udlæg!$J$6)</f>
        <v>0</v>
      </c>
      <c r="H21" s="13">
        <f t="shared" si="1"/>
        <v>0</v>
      </c>
    </row>
  </sheetData>
  <sheetProtection sheet="1" objects="1" scenarios="1"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Prevas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Berg</dc:creator>
  <cp:keywords/>
  <dc:description/>
  <cp:lastModifiedBy>Annette B. Damgaard</cp:lastModifiedBy>
  <cp:lastPrinted>2011-10-06T21:02:24Z</cp:lastPrinted>
  <dcterms:created xsi:type="dcterms:W3CDTF">2011-09-30T16:12:50Z</dcterms:created>
  <dcterms:modified xsi:type="dcterms:W3CDTF">2014-05-01T21:09:52Z</dcterms:modified>
  <cp:category/>
  <cp:version/>
  <cp:contentType/>
  <cp:contentStatus/>
</cp:coreProperties>
</file>